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<sst xmlns="http://schemas.openxmlformats.org/spreadsheetml/2006/main" count="31" uniqueCount="31">
  <si>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User Inputs in Orange</t>
  </si>
  <si>
    <t>Cost Driver</t>
  </si>
  <si>
    <t>Lower Limit</t>
  </si>
  <si>
    <t>Upper Limit</t>
  </si>
  <si>
    <t>Value</t>
  </si>
  <si>
    <t>Input a value between the Lower Limit and Upper Limit in the Value Column</t>
  </si>
  <si>
    <t>SME-SMAD WBS Element</t>
  </si>
  <si>
    <t>Non-recurring cost for development plus one qualification unit</t>
  </si>
  <si>
    <r>
      <t>Dry Mass (kg)</t>
    </r>
    <r>
      <rPr>
        <sz val="10"/>
        <rFont val="Arial"/>
        <family val="0"/>
      </rPr>
      <t xml:space="preserve"> of spacecraft bus and instruments</t>
    </r>
  </si>
  <si>
    <r>
      <t>Power (W)</t>
    </r>
    <r>
      <rPr>
        <sz val="10"/>
        <rFont val="Arial"/>
        <family val="0"/>
      </rPr>
      <t xml:space="preserve"> of LEO equivalent beginning of life power (BOLP)</t>
    </r>
  </si>
  <si>
    <r>
      <t>Data Rate Percentile (%)</t>
    </r>
    <r>
      <rPr>
        <sz val="10"/>
        <rFont val="Arial"/>
        <family val="0"/>
      </rPr>
      <t xml:space="preserve"> relative to the state-of-the-art at Authority to proceed (ATP) [enter &lt;50% for lower data rates, 50% for median data rate missions, &gt;50% for higher data rates]</t>
    </r>
  </si>
  <si>
    <r>
      <t xml:space="preserve">Advertised Design Life (months) </t>
    </r>
    <r>
      <rPr>
        <sz val="10"/>
        <rFont val="Arial"/>
        <family val="2"/>
      </rPr>
      <t>excluding extended operations</t>
    </r>
  </si>
  <si>
    <r>
      <t xml:space="preserve">Percentage of New (%) </t>
    </r>
    <r>
      <rPr>
        <sz val="10"/>
        <rFont val="Arial"/>
        <family val="2"/>
      </rPr>
      <t>[enter 20%-30% for Simple Mod, 30%-70% for Extensive Mod, 70%-100% for New Technology</t>
    </r>
  </si>
  <si>
    <t>Input 0 for NO</t>
  </si>
  <si>
    <r>
      <t>Planetary?</t>
    </r>
    <r>
      <rPr>
        <sz val="10"/>
        <rFont val="Arial"/>
        <family val="0"/>
      </rPr>
      <t xml:space="preserve"> [YES/NO]</t>
    </r>
  </si>
  <si>
    <r>
      <t xml:space="preserve">Instrument Complexity Percentile (%) </t>
    </r>
    <r>
      <rPr>
        <sz val="10"/>
        <rFont val="Arial"/>
        <family val="2"/>
      </rPr>
      <t>relative to "average" instrument complexity  [enter &lt;50% for lower complexity rates, 50% for median data complexity, &gt;50% for higher complexity]</t>
    </r>
  </si>
  <si>
    <r>
      <t>Team Experience</t>
    </r>
    <r>
      <rPr>
        <sz val="10"/>
        <rFont val="Arial"/>
        <family val="0"/>
      </rPr>
      <t xml:space="preserve"> [enter 1 for Unfamiliar, 2 for Mixed, 3 for Normal, 4 for Extensive]</t>
    </r>
  </si>
  <si>
    <t>Space Vehicle for Unmanned Robotic Mission</t>
  </si>
  <si>
    <t>Implemented by Anthony Shao, Microcosm. Contact: bookproject@smad.com</t>
  </si>
  <si>
    <t>See text for discussion.</t>
  </si>
  <si>
    <t>Inflation Factors Relative to the Year 2010</t>
  </si>
  <si>
    <t>Fiscal Year</t>
  </si>
  <si>
    <t>Inflation Factor*</t>
  </si>
  <si>
    <t>* Beyond 2012, the rates shown are based on an extrapolated constant rate of inflation. New projections are available annually.</t>
  </si>
  <si>
    <t>Estimated Cost in $K for Fiscal Year:</t>
  </si>
  <si>
    <t>Absolute Standard Error of the Estimate (SEE) [%]</t>
  </si>
  <si>
    <t>Input 1 for YES</t>
  </si>
  <si>
    <r>
      <t xml:space="preserve">ATP Years </t>
    </r>
    <r>
      <rPr>
        <sz val="10"/>
        <rFont val="Arial"/>
        <family val="2"/>
      </rPr>
      <t>[YEAR minus 1960]</t>
    </r>
  </si>
  <si>
    <t>Table 11-12. QuickCost Nonrecurring Plus Recurring (TFU) CER in FY2010 Dollars</t>
  </si>
  <si>
    <t>Version 1.1. November 14, 2011. Copyright, 2011, Microcosm, Inc.</t>
  </si>
  <si>
    <t>Estimatined Cost in FY2010 [$M]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</si>
</sst>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0.0%"/>
    <numFmt numFmtId="168" formatCode="0.0000"/>
    <numFmt numFmtId="169" formatCode="&quot;$&quot;#,##0.0000"/>
    <numFmt numFmtId="170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2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22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7" fillId="0" borderId="0" xfId="0" applyFont="1" applyAlignment="1">
      <alignment/>
    </xf>
    <xf numFmtId="0" fontId="1" fillId="2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3" borderId="7" xfId="0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9" fontId="0" fillId="5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4" borderId="11" xfId="22" applyFont="1" applyFill="1" applyBorder="1" applyAlignment="1">
      <alignment horizontal="center" vertical="center" wrapText="1"/>
      <protection/>
    </xf>
    <xf numFmtId="0" fontId="2" fillId="4" borderId="12" xfId="22" applyFont="1" applyFill="1" applyBorder="1" applyAlignment="1">
      <alignment horizontal="center" vertical="center" wrapText="1"/>
      <protection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2" fillId="2" borderId="11" xfId="22" applyFont="1" applyFill="1" applyBorder="1" applyAlignment="1">
      <alignment horizontal="center" vertical="center" wrapText="1"/>
      <protection/>
    </xf>
    <xf numFmtId="0" fontId="2" fillId="2" borderId="16" xfId="22" applyFont="1" applyFill="1" applyBorder="1" applyAlignment="1">
      <alignment horizontal="center" vertical="center" wrapText="1"/>
      <protection/>
    </xf>
    <xf numFmtId="0" fontId="2" fillId="2" borderId="17" xfId="22" applyFont="1" applyFill="1" applyBorder="1" applyAlignment="1">
      <alignment horizontal="center" vertical="center" wrapText="1"/>
      <protection/>
    </xf>
    <xf numFmtId="0" fontId="0" fillId="5" borderId="16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00390625" style="0" customWidth="1"/>
    <col min="3" max="3" width="16.421875" style="2" customWidth="1"/>
    <col min="4" max="4" width="17.7109375" style="0" customWidth="1"/>
    <col min="5" max="5" width="51.140625" style="0" customWidth="1"/>
  </cols>
  <sheetData>
    <row r="1" ht="12.75">
      <c r="A1" s="1" t="s">
        <v>28</v>
      </c>
    </row>
    <row r="2" ht="12.75">
      <c r="A2" t="s">
        <v>18</v>
      </c>
    </row>
    <row r="3" ht="12.75">
      <c r="A3" t="s">
        <v>29</v>
      </c>
    </row>
    <row r="4" ht="12.75">
      <c r="A4" s="16" t="s">
        <v>19</v>
      </c>
    </row>
    <row r="5" ht="13.5" thickBot="1"/>
    <row r="6" spans="1:4" ht="12.75">
      <c r="A6" s="42" t="s">
        <v>0</v>
      </c>
      <c r="B6" s="43"/>
      <c r="C6" s="3"/>
      <c r="D6" s="3"/>
    </row>
    <row r="7" spans="1:3" s="4" customFormat="1" ht="13.5" thickBot="1">
      <c r="A7" s="3"/>
      <c r="B7" s="3"/>
      <c r="C7" s="3"/>
    </row>
    <row r="8" spans="1:4" ht="12.75" customHeight="1">
      <c r="A8" s="52" t="s">
        <v>7</v>
      </c>
      <c r="B8" s="53"/>
      <c r="C8" s="53"/>
      <c r="D8" s="54"/>
    </row>
    <row r="9" spans="1:4" ht="18" customHeight="1">
      <c r="A9" s="46" t="s">
        <v>6</v>
      </c>
      <c r="B9" s="58" t="s">
        <v>30</v>
      </c>
      <c r="C9" s="57" t="s">
        <v>25</v>
      </c>
      <c r="D9" s="50" t="s">
        <v>24</v>
      </c>
    </row>
    <row r="10" spans="1:4" ht="18" customHeight="1">
      <c r="A10" s="46"/>
      <c r="B10" s="59"/>
      <c r="C10" s="57"/>
      <c r="D10" s="51"/>
    </row>
    <row r="11" spans="1:5" ht="18" customHeight="1">
      <c r="A11" s="46"/>
      <c r="B11" s="60"/>
      <c r="C11" s="57"/>
      <c r="D11" s="28">
        <v>2012</v>
      </c>
      <c r="E11" s="41">
        <f>IF(OR(D11&lt;1995,D11&gt;2036),"Please choose a value between the years 1995 and 2036","")</f>
      </c>
    </row>
    <row r="12" spans="1:4" ht="26.25" thickBot="1">
      <c r="A12" s="12" t="s">
        <v>17</v>
      </c>
      <c r="B12" s="15">
        <f>2.829*C16^0.457*C17^0.157*2.718^(0.171*C18)*2.718^(0.00209*C19)*2.718^(1.52*C20)*2.718^(0.258*C21)*1/(2.718^(0.0145*(C22-1960)))*2.718^(0.467*C23)*1/(2.718^(0.237*C24))</f>
        <v>1228.164640107981</v>
      </c>
      <c r="C12" s="26">
        <v>0.41</v>
      </c>
      <c r="D12" s="27">
        <f>B12*VLOOKUP(D11,A30:B71,2,FALSE)</f>
        <v>1266.0185961323382</v>
      </c>
    </row>
    <row r="13" spans="3:5" s="4" customFormat="1" ht="15" customHeight="1" thickBot="1">
      <c r="C13" s="11"/>
      <c r="E13" s="5"/>
    </row>
    <row r="14" spans="1:5" ht="26.25" customHeight="1">
      <c r="A14" s="14" t="s">
        <v>1</v>
      </c>
      <c r="B14" s="55" t="s">
        <v>5</v>
      </c>
      <c r="C14" s="55"/>
      <c r="D14" s="56"/>
      <c r="E14" s="8"/>
    </row>
    <row r="15" spans="1:5" s="2" customFormat="1" ht="13.5" customHeight="1">
      <c r="A15" s="13"/>
      <c r="B15" s="7" t="s">
        <v>2</v>
      </c>
      <c r="C15" s="7" t="s">
        <v>4</v>
      </c>
      <c r="D15" s="10" t="s">
        <v>3</v>
      </c>
      <c r="E15" s="9"/>
    </row>
    <row r="16" spans="1:5" ht="28.5" customHeight="1">
      <c r="A16" s="17" t="s">
        <v>8</v>
      </c>
      <c r="B16" s="29">
        <v>76</v>
      </c>
      <c r="C16" s="30">
        <v>7000</v>
      </c>
      <c r="D16" s="31">
        <v>14475</v>
      </c>
      <c r="E16" s="6">
        <f>IF(OR(C16&lt;B16,C16&gt;D16),"*Note: Your cost driver input value is not within the range given","")</f>
      </c>
    </row>
    <row r="17" spans="1:5" ht="27.75" customHeight="1">
      <c r="A17" s="17" t="s">
        <v>9</v>
      </c>
      <c r="B17" s="29">
        <v>90</v>
      </c>
      <c r="C17" s="30">
        <v>5000</v>
      </c>
      <c r="D17" s="31">
        <v>10000</v>
      </c>
      <c r="E17" s="6">
        <f aca="true" t="shared" si="0" ref="E17:E24">IF(OR(C17&lt;B17,C17&gt;D17),"*Note: Your cost driver input value is not within the range given","")</f>
      </c>
    </row>
    <row r="18" spans="1:5" ht="76.5" customHeight="1">
      <c r="A18" s="17" t="s">
        <v>10</v>
      </c>
      <c r="B18" s="32">
        <v>0</v>
      </c>
      <c r="C18" s="33">
        <v>0.5</v>
      </c>
      <c r="D18" s="34">
        <v>1</v>
      </c>
      <c r="E18" s="6">
        <f t="shared" si="0"/>
      </c>
    </row>
    <row r="19" spans="1:5" ht="30" customHeight="1">
      <c r="A19" s="17" t="s">
        <v>11</v>
      </c>
      <c r="B19" s="29">
        <v>6</v>
      </c>
      <c r="C19" s="35">
        <v>90</v>
      </c>
      <c r="D19" s="36">
        <v>180</v>
      </c>
      <c r="E19" s="6">
        <f t="shared" si="0"/>
      </c>
    </row>
    <row r="20" spans="1:5" ht="58.5" customHeight="1">
      <c r="A20" s="17" t="s">
        <v>12</v>
      </c>
      <c r="B20" s="32">
        <v>0.28</v>
      </c>
      <c r="C20" s="33">
        <v>0.8</v>
      </c>
      <c r="D20" s="34">
        <v>1.3</v>
      </c>
      <c r="E20" s="6">
        <f t="shared" si="0"/>
      </c>
    </row>
    <row r="21" spans="1:5" ht="18.75" customHeight="1">
      <c r="A21" s="17" t="s">
        <v>14</v>
      </c>
      <c r="B21" s="29" t="s">
        <v>13</v>
      </c>
      <c r="C21" s="37">
        <v>1</v>
      </c>
      <c r="D21" s="36" t="s">
        <v>26</v>
      </c>
      <c r="E21" s="6">
        <f>IF(OR(C21&lt;0,C21&gt;1),"*Note: Your cost driver input value is not within the range given","")</f>
      </c>
    </row>
    <row r="22" spans="1:5" ht="19.5" customHeight="1">
      <c r="A22" s="17" t="s">
        <v>27</v>
      </c>
      <c r="B22" s="29">
        <v>1961</v>
      </c>
      <c r="C22" s="37">
        <v>2000</v>
      </c>
      <c r="D22" s="36">
        <v>2005</v>
      </c>
      <c r="E22" s="6">
        <f t="shared" si="0"/>
      </c>
    </row>
    <row r="23" spans="1:5" ht="79.5" customHeight="1">
      <c r="A23" s="17" t="s">
        <v>15</v>
      </c>
      <c r="B23" s="32">
        <v>0</v>
      </c>
      <c r="C23" s="33">
        <v>0.5</v>
      </c>
      <c r="D23" s="34">
        <v>1</v>
      </c>
      <c r="E23" s="6">
        <f t="shared" si="0"/>
      </c>
    </row>
    <row r="24" spans="1:5" ht="41.25" customHeight="1" thickBot="1">
      <c r="A24" s="12" t="s">
        <v>16</v>
      </c>
      <c r="B24" s="38">
        <v>1</v>
      </c>
      <c r="C24" s="39">
        <v>3</v>
      </c>
      <c r="D24" s="40">
        <v>4</v>
      </c>
      <c r="E24" s="6">
        <f t="shared" si="0"/>
      </c>
    </row>
    <row r="26" ht="13.5" thickBot="1"/>
    <row r="27" spans="1:2" ht="12.75">
      <c r="A27" s="44" t="s">
        <v>20</v>
      </c>
      <c r="B27" s="45"/>
    </row>
    <row r="28" spans="1:2" ht="12.75">
      <c r="A28" s="46"/>
      <c r="B28" s="47"/>
    </row>
    <row r="29" spans="1:2" ht="13.5" thickBot="1">
      <c r="A29" s="18" t="s">
        <v>21</v>
      </c>
      <c r="B29" s="19" t="s">
        <v>22</v>
      </c>
    </row>
    <row r="30" spans="1:2" ht="12.75">
      <c r="A30" s="20">
        <v>1995</v>
      </c>
      <c r="B30" s="21">
        <v>0.6605504587155964</v>
      </c>
    </row>
    <row r="31" spans="1:2" ht="12.75">
      <c r="A31" s="22">
        <v>1996</v>
      </c>
      <c r="B31" s="23">
        <v>0.6760127821874035</v>
      </c>
    </row>
    <row r="32" spans="1:2" ht="12.75">
      <c r="A32" s="22">
        <v>1997</v>
      </c>
      <c r="B32" s="23">
        <v>0.6930213380063911</v>
      </c>
    </row>
    <row r="33" spans="1:2" ht="12.75">
      <c r="A33" s="22">
        <v>1998</v>
      </c>
      <c r="B33" s="23">
        <v>0.7126069477373467</v>
      </c>
    </row>
    <row r="34" spans="1:2" ht="12.75">
      <c r="A34" s="22">
        <v>1999</v>
      </c>
      <c r="B34" s="23">
        <v>0.7320894753118236</v>
      </c>
    </row>
    <row r="35" spans="1:2" ht="12.75">
      <c r="A35" s="22">
        <v>2000</v>
      </c>
      <c r="B35" s="23">
        <v>0.7509535099474282</v>
      </c>
    </row>
    <row r="36" spans="1:2" ht="12.75">
      <c r="A36" s="22">
        <v>2001</v>
      </c>
      <c r="B36" s="23">
        <v>0.774765488094011</v>
      </c>
    </row>
    <row r="37" spans="1:2" ht="12.75">
      <c r="A37" s="22">
        <v>2002</v>
      </c>
      <c r="B37" s="23">
        <v>0.7954850015462325</v>
      </c>
    </row>
    <row r="38" spans="1:2" ht="12.75">
      <c r="A38" s="22">
        <v>2003</v>
      </c>
      <c r="B38" s="23">
        <v>0.8224925265436553</v>
      </c>
    </row>
    <row r="39" spans="1:2" ht="12.75">
      <c r="A39" s="22">
        <v>2004</v>
      </c>
      <c r="B39" s="23">
        <v>0.8493969693845995</v>
      </c>
    </row>
    <row r="40" spans="1:2" ht="12.75">
      <c r="A40" s="22">
        <v>2005</v>
      </c>
      <c r="B40" s="23">
        <v>0.8847541490567983</v>
      </c>
    </row>
    <row r="41" spans="1:2" ht="12.75">
      <c r="A41" s="22">
        <v>2006</v>
      </c>
      <c r="B41" s="23">
        <v>0.914029481496753</v>
      </c>
    </row>
    <row r="42" spans="1:2" ht="12.75">
      <c r="A42" s="22">
        <v>2007</v>
      </c>
      <c r="B42" s="23">
        <v>0.9388722812081229</v>
      </c>
    </row>
    <row r="43" spans="1:2" ht="12.75">
      <c r="A43" s="22">
        <v>2008</v>
      </c>
      <c r="B43" s="23">
        <v>0.9663952169879394</v>
      </c>
    </row>
    <row r="44" spans="1:2" ht="12.75">
      <c r="A44" s="22">
        <v>2009</v>
      </c>
      <c r="B44" s="23">
        <v>0.9793835687042572</v>
      </c>
    </row>
    <row r="45" spans="1:2" ht="12.75">
      <c r="A45" s="22">
        <v>2010</v>
      </c>
      <c r="B45" s="23">
        <v>1</v>
      </c>
    </row>
    <row r="46" spans="1:2" ht="12.75">
      <c r="A46" s="22">
        <v>2011</v>
      </c>
      <c r="B46" s="23">
        <v>1.0153592413153283</v>
      </c>
    </row>
    <row r="47" spans="1:2" ht="12.75">
      <c r="A47" s="22">
        <v>2012</v>
      </c>
      <c r="B47" s="23">
        <v>1.0308215647871355</v>
      </c>
    </row>
    <row r="48" spans="1:2" ht="12.75">
      <c r="A48" s="22">
        <v>2013</v>
      </c>
      <c r="B48" s="23">
        <v>1.0515410782393568</v>
      </c>
    </row>
    <row r="49" spans="1:2" ht="12.75">
      <c r="A49" s="22">
        <v>2014</v>
      </c>
      <c r="B49" s="23">
        <v>1.073394495412844</v>
      </c>
    </row>
    <row r="50" spans="1:2" ht="12.75">
      <c r="A50" s="22">
        <v>2015</v>
      </c>
      <c r="B50" s="23">
        <v>1.095763323368725</v>
      </c>
    </row>
    <row r="51" spans="1:2" ht="12.75">
      <c r="A51" s="22">
        <v>2016</v>
      </c>
      <c r="B51" s="23">
        <v>1.119162972889393</v>
      </c>
    </row>
    <row r="52" spans="1:2" ht="12.75">
      <c r="A52" s="22">
        <v>2017</v>
      </c>
      <c r="B52" s="23">
        <v>1.1430780331924544</v>
      </c>
    </row>
    <row r="53" spans="1:2" ht="12.75">
      <c r="A53" s="22">
        <v>2018</v>
      </c>
      <c r="B53" s="23">
        <v>1.1675085042779096</v>
      </c>
    </row>
    <row r="54" spans="1:2" ht="12.75">
      <c r="A54" s="22">
        <v>2019</v>
      </c>
      <c r="B54" s="23">
        <v>1.1924543861457582</v>
      </c>
    </row>
    <row r="55" spans="1:2" ht="12.75">
      <c r="A55" s="22">
        <v>2020</v>
      </c>
      <c r="B55" s="23">
        <v>1.2179156787960004</v>
      </c>
    </row>
    <row r="56" spans="1:2" ht="12.75">
      <c r="A56" s="22">
        <v>2021</v>
      </c>
      <c r="B56" s="23">
        <v>1.2438923822286363</v>
      </c>
    </row>
    <row r="57" spans="1:2" ht="12.75">
      <c r="A57" s="22">
        <v>2022</v>
      </c>
      <c r="B57" s="23">
        <v>1.2703844964436657</v>
      </c>
    </row>
    <row r="58" spans="1:2" ht="12.75">
      <c r="A58" s="22">
        <v>2023</v>
      </c>
      <c r="B58" s="23">
        <v>1.297598185754046</v>
      </c>
    </row>
    <row r="59" spans="1:2" ht="12.75">
      <c r="A59" s="22">
        <v>2024</v>
      </c>
      <c r="B59" s="23">
        <v>1.3252242036903414</v>
      </c>
    </row>
    <row r="60" spans="1:2" ht="12.75">
      <c r="A60" s="22">
        <v>2025</v>
      </c>
      <c r="B60" s="23">
        <v>1.3535717967219874</v>
      </c>
    </row>
    <row r="61" spans="1:2" ht="12.75">
      <c r="A61" s="22">
        <v>2026</v>
      </c>
      <c r="B61" s="23">
        <v>1.3824348005360272</v>
      </c>
    </row>
    <row r="62" spans="1:2" ht="12.75">
      <c r="A62" s="22">
        <v>2027</v>
      </c>
      <c r="B62" s="23">
        <v>1.4120193794454179</v>
      </c>
    </row>
    <row r="63" spans="1:2" ht="12.75">
      <c r="A63" s="22">
        <v>2028</v>
      </c>
      <c r="B63" s="23">
        <v>1.4421193691372025</v>
      </c>
    </row>
    <row r="64" spans="1:2" ht="12.75">
      <c r="A64" s="22">
        <v>2029</v>
      </c>
      <c r="B64" s="23">
        <v>1.4729409339243378</v>
      </c>
    </row>
    <row r="65" spans="1:2" ht="12.75">
      <c r="A65" s="22">
        <v>2030</v>
      </c>
      <c r="B65" s="23">
        <v>1.5043809916503454</v>
      </c>
    </row>
    <row r="66" spans="1:2" ht="12.75">
      <c r="A66" s="22">
        <v>2031</v>
      </c>
      <c r="B66" s="23">
        <v>1.536542624471704</v>
      </c>
    </row>
    <row r="67" spans="1:2" ht="12.75">
      <c r="A67" s="22">
        <v>2032</v>
      </c>
      <c r="B67" s="23">
        <v>1.569322750231935</v>
      </c>
    </row>
    <row r="68" spans="1:2" ht="12.75">
      <c r="A68" s="22">
        <v>2033</v>
      </c>
      <c r="B68" s="23">
        <v>1.6028244510875167</v>
      </c>
    </row>
    <row r="69" spans="1:2" ht="12.75">
      <c r="A69" s="22">
        <v>2034</v>
      </c>
      <c r="B69" s="23">
        <v>1.6370477270384498</v>
      </c>
    </row>
    <row r="70" spans="1:2" ht="12.75">
      <c r="A70" s="22">
        <v>2035</v>
      </c>
      <c r="B70" s="23">
        <v>1.6709617565199464</v>
      </c>
    </row>
    <row r="71" spans="1:2" ht="13.5" thickBot="1">
      <c r="A71" s="24">
        <v>2036</v>
      </c>
      <c r="B71" s="25">
        <v>1.7077620863828473</v>
      </c>
    </row>
    <row r="72" spans="1:2" ht="12.75">
      <c r="A72" s="48" t="s">
        <v>23</v>
      </c>
      <c r="B72" s="48"/>
    </row>
    <row r="73" spans="1:2" ht="12.75">
      <c r="A73" s="49"/>
      <c r="B73" s="49"/>
    </row>
  </sheetData>
  <mergeCells count="9">
    <mergeCell ref="A6:B6"/>
    <mergeCell ref="A27:B28"/>
    <mergeCell ref="A72:B73"/>
    <mergeCell ref="D9:D10"/>
    <mergeCell ref="A8:D8"/>
    <mergeCell ref="B14:D14"/>
    <mergeCell ref="C9:C11"/>
    <mergeCell ref="A9:A11"/>
    <mergeCell ref="B9:B11"/>
  </mergeCells>
  <dataValidations count="1">
    <dataValidation type="list" allowBlank="1" showInputMessage="1" showErrorMessage="1" sqref="D11">
      <formula1>$A$30:$A$71</formula1>
    </dataValidation>
  </dataValidations>
  <printOptions/>
  <pageMargins left="0.5" right="0.5" top="0.5" bottom="0.5" header="0" footer="0"/>
  <pageSetup horizontalDpi="600" verticalDpi="600" orientation="portrait" scale="118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2011-08-01T20:41:14Z</cp:lastPrinted>
  <dcterms:created xsi:type="dcterms:W3CDTF">2011-07-13T22:37:22Z</dcterms:created>
  <dcterms:modified xsi:type="dcterms:W3CDTF">2012-11-14T18:06:43Z</dcterms:modified>
  <cp:category/>
  <cp:version/>
  <cp:contentType/>
  <cp:contentStatus/>
</cp:coreProperties>
</file>